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checkCompatibility="1" autoCompressPictures="0"/>
  <bookViews>
    <workbookView xWindow="0" yWindow="0" windowWidth="25600" windowHeight="14780" tabRatio="500"/>
  </bookViews>
  <sheets>
    <sheet name="UA Overview" sheetId="4" r:id="rId1"/>
    <sheet name="Committee Breakdown" sheetId="6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4" l="1"/>
  <c r="C143" i="6"/>
  <c r="E33" i="4"/>
  <c r="C111" i="6"/>
  <c r="C76" i="6"/>
  <c r="C134" i="6"/>
  <c r="C5" i="4"/>
  <c r="C126" i="6"/>
  <c r="E23" i="4"/>
  <c r="C52" i="6"/>
  <c r="E24" i="4"/>
  <c r="E5" i="4"/>
  <c r="C6" i="6"/>
  <c r="E16" i="4"/>
  <c r="C17" i="6"/>
  <c r="E17" i="4"/>
  <c r="C23" i="6"/>
  <c r="E18" i="4"/>
  <c r="C33" i="6"/>
  <c r="E19" i="4"/>
  <c r="C40" i="6"/>
  <c r="E21" i="4"/>
  <c r="C47" i="6"/>
  <c r="E22" i="4"/>
  <c r="E25" i="4"/>
  <c r="C99" i="6"/>
  <c r="E26" i="4"/>
  <c r="C106" i="6"/>
  <c r="E27" i="4"/>
  <c r="C61" i="6"/>
  <c r="E28" i="4"/>
  <c r="C68" i="6"/>
  <c r="E29" i="4"/>
  <c r="E30" i="4"/>
  <c r="C81" i="6"/>
  <c r="E32" i="4"/>
  <c r="C91" i="6"/>
  <c r="E34" i="4"/>
  <c r="E36" i="4"/>
  <c r="E37" i="4"/>
  <c r="E6" i="4"/>
  <c r="E7" i="4"/>
  <c r="E4" i="4"/>
  <c r="D5" i="4"/>
  <c r="D7" i="4"/>
  <c r="D6" i="4"/>
  <c r="C37" i="4"/>
  <c r="C8" i="4"/>
  <c r="D4" i="4"/>
  <c r="D8" i="4"/>
  <c r="E8" i="4"/>
</calcChain>
</file>

<file path=xl/sharedStrings.xml><?xml version="1.0" encoding="utf-8"?>
<sst xmlns="http://schemas.openxmlformats.org/spreadsheetml/2006/main" count="246" uniqueCount="177">
  <si>
    <t>Description</t>
  </si>
  <si>
    <t>Income</t>
  </si>
  <si>
    <t>Student Faculty Dinners</t>
  </si>
  <si>
    <t>Fresh Fund</t>
  </si>
  <si>
    <t>ASA</t>
  </si>
  <si>
    <t>ASA Subtotal</t>
  </si>
  <si>
    <t>Events</t>
  </si>
  <si>
    <t>Food</t>
  </si>
  <si>
    <t>Dorm Electricity Competition</t>
  </si>
  <si>
    <t>Trash2Treasure</t>
  </si>
  <si>
    <t>Publicity</t>
  </si>
  <si>
    <t>Reserve Account</t>
  </si>
  <si>
    <t>Current Balance</t>
  </si>
  <si>
    <t>Umbrella Account</t>
  </si>
  <si>
    <t>Finboard Account(s)</t>
  </si>
  <si>
    <t>Committee Account(s)</t>
  </si>
  <si>
    <t>Acount Name</t>
  </si>
  <si>
    <t>Total Balance</t>
  </si>
  <si>
    <t>Kaplan</t>
  </si>
  <si>
    <t>Amount</t>
  </si>
  <si>
    <t>Restriction</t>
  </si>
  <si>
    <t>N/A</t>
  </si>
  <si>
    <t>UA Officers</t>
  </si>
  <si>
    <t>Event</t>
  </si>
  <si>
    <t>Alumni Affairs</t>
  </si>
  <si>
    <t>Campus Planning</t>
  </si>
  <si>
    <t>Community and Diversity</t>
  </si>
  <si>
    <t>Community Serivce</t>
  </si>
  <si>
    <t>Education</t>
  </si>
  <si>
    <t>Innovation</t>
  </si>
  <si>
    <t>Involvement</t>
  </si>
  <si>
    <t>Marketing</t>
  </si>
  <si>
    <t>Public Affairs</t>
  </si>
  <si>
    <t>SAC</t>
  </si>
  <si>
    <t>Special Projects</t>
  </si>
  <si>
    <t>FY2018 Budget</t>
  </si>
  <si>
    <t>FY2017 Budget</t>
  </si>
  <si>
    <t>FY2017 Actual</t>
  </si>
  <si>
    <t>Sustainability</t>
  </si>
  <si>
    <t>Technology</t>
  </si>
  <si>
    <t>Finboard</t>
  </si>
  <si>
    <t>Wellness</t>
  </si>
  <si>
    <t>Resource Development</t>
  </si>
  <si>
    <t>Funding Groups</t>
  </si>
  <si>
    <t>Committee Breakdowns</t>
  </si>
  <si>
    <t>Total Budget</t>
  </si>
  <si>
    <t>Activities Midway</t>
  </si>
  <si>
    <t>Officers</t>
  </si>
  <si>
    <t>Council</t>
  </si>
  <si>
    <t>Cabinet</t>
  </si>
  <si>
    <t>Snacks/Office Supplies</t>
  </si>
  <si>
    <t>Study Breaks / Mixers</t>
  </si>
  <si>
    <t>Food for UA Officer Meetings. 30 weeks x 6 people x $7/person</t>
  </si>
  <si>
    <t>Food for UA Council Meetings. 14 weeks x 25 people x $7/person</t>
  </si>
  <si>
    <t>Food for UA Cabinet Meetings. 14 weeks x 25 people x $7/person</t>
  </si>
  <si>
    <t>Snacks and supplies to make the UA Office an accessible space for everyone In the UA</t>
  </si>
  <si>
    <t>Used to create UA branded stickers and other publicity initiatives</t>
  </si>
  <si>
    <t xml:space="preserve">Study breaks run by the officers as well as mixers with other large organizations (Tech, IFC, Panhel, Dormcon) </t>
  </si>
  <si>
    <t xml:space="preserve">Alternative Funding </t>
  </si>
  <si>
    <t>Dinner with Alumni</t>
  </si>
  <si>
    <t>Speaker Series</t>
  </si>
  <si>
    <t>Website Creation</t>
  </si>
  <si>
    <t>Campus Poling on Dining</t>
  </si>
  <si>
    <t>Campus Change Initiative</t>
  </si>
  <si>
    <t>Community Service</t>
  </si>
  <si>
    <t>Supplies</t>
  </si>
  <si>
    <t>Waitz Grant</t>
  </si>
  <si>
    <t>Major Selection for Freshman</t>
  </si>
  <si>
    <t>Improving GIRs</t>
  </si>
  <si>
    <t>Crowdsource information for Ian Waitz in order to help improve the Freshman Year Experience</t>
  </si>
  <si>
    <t>Food for Meetings</t>
  </si>
  <si>
    <t>Food to fund meetings each cycle when Finboard discuss allocations</t>
  </si>
  <si>
    <t>FallFest/SpringFest Publicity</t>
  </si>
  <si>
    <t>UA Social Media Revamp</t>
  </si>
  <si>
    <t>UA Logo Redesign</t>
  </si>
  <si>
    <t>Fall UA Party</t>
  </si>
  <si>
    <t>Spring UA Party</t>
  </si>
  <si>
    <t>UA Retreat</t>
  </si>
  <si>
    <t>Expanding TerraByte</t>
  </si>
  <si>
    <t>Engagement Committee Meetings</t>
  </si>
  <si>
    <t>MIT Medical Mural</t>
  </si>
  <si>
    <t>Trashion</t>
  </si>
  <si>
    <t>Sustainability Subtotal</t>
  </si>
  <si>
    <t>Wellness Subtotal</t>
  </si>
  <si>
    <t>SAC Subtotal</t>
  </si>
  <si>
    <t>Public Affairs Subtotal</t>
  </si>
  <si>
    <t>Marketing Subtotal</t>
  </si>
  <si>
    <t>Finboard Subtotal</t>
  </si>
  <si>
    <t>Education Subtotal</t>
  </si>
  <si>
    <t>Community Service Subtotal</t>
  </si>
  <si>
    <t>Campus Planning Subtotal</t>
  </si>
  <si>
    <t>UA Officers Subtotal</t>
  </si>
  <si>
    <t>Summer Funding</t>
  </si>
  <si>
    <t>Fall Funding</t>
  </si>
  <si>
    <t>Winter Funding</t>
  </si>
  <si>
    <t>Spring Funding</t>
  </si>
  <si>
    <t>Funding Groups Subtotal</t>
  </si>
  <si>
    <t>Events Subtotal</t>
  </si>
  <si>
    <t>Kresge Innovation Fair</t>
  </si>
  <si>
    <t>Innovation Events</t>
  </si>
  <si>
    <t>Innovation Subtotal</t>
  </si>
  <si>
    <t>Remaining</t>
  </si>
  <si>
    <t>Budget Sources</t>
  </si>
  <si>
    <t>Alumni speaker series co-organized by large departments</t>
  </si>
  <si>
    <t>Website to track and receive feedback on campus wide initiatives</t>
  </si>
  <si>
    <t>Work with Dining Committee to gauge sentiment about food on campus</t>
  </si>
  <si>
    <t>Competition for student created change to campus</t>
  </si>
  <si>
    <t>To different sites to help local community</t>
  </si>
  <si>
    <t>Gathering for all members of the UA to bond and collaborate on ideas</t>
  </si>
  <si>
    <t>Introduction for UA Chairs and Officers on how to be effective leaders</t>
  </si>
  <si>
    <t>Publicity for large scale UA sponsored events</t>
  </si>
  <si>
    <t>Work with the MIT DC Office to give undergraduates a large voice in policy</t>
  </si>
  <si>
    <t>Expanding a newsletter to keep undergrads informed about current events</t>
  </si>
  <si>
    <t>Snacks for meetings with different political clubs around campus</t>
  </si>
  <si>
    <t>Cost of supplies to help support community service initiatives</t>
  </si>
  <si>
    <t>Program to help freshman be adequately educated about what each major entails</t>
  </si>
  <si>
    <t>Involvement Subtotal</t>
  </si>
  <si>
    <t>Funding for AV rental, table, rental, and other miscellaneous expenses</t>
  </si>
  <si>
    <t>Pilot program to fund non-cyclical expenses for students and groups, i.e. travel grants, large one-time expenses, etc.</t>
  </si>
  <si>
    <t>Small groups of students have intimate dinners with alumni</t>
  </si>
  <si>
    <t>Alumni Affairs Subtotal</t>
  </si>
  <si>
    <t>Transportation</t>
  </si>
  <si>
    <t>Snacks during community service initiatives</t>
  </si>
  <si>
    <t>Funding for students to go out to dinner with faculty members</t>
  </si>
  <si>
    <t>Food for meetings with admins to gauge interest in topics</t>
  </si>
  <si>
    <t>Source</t>
  </si>
  <si>
    <t>For student faculty dinners</t>
  </si>
  <si>
    <t>Creation of new UA Logo as well as committee specific logos</t>
  </si>
  <si>
    <t>Student curated mural by MIT Medical that promotes mental health</t>
  </si>
  <si>
    <t>Sale of last semesters old items or other donated items</t>
  </si>
  <si>
    <t>Fashion show based around non-traditional materials</t>
  </si>
  <si>
    <t>Challenge to see which dorm is the most energy friendly</t>
  </si>
  <si>
    <t>Funding for student groups activities from Oct 1 - Dec 31</t>
  </si>
  <si>
    <t>Funding for student groups activities from Jan 1 - March 31</t>
  </si>
  <si>
    <t>Funding for student groups activities from July 1 - Sept 30</t>
  </si>
  <si>
    <t>Funding for student groups activities from Apr 1 - June 30</t>
  </si>
  <si>
    <t xml:space="preserve">Bring together innovators across campus to discuss innovative ideas </t>
  </si>
  <si>
    <t>Smaller events focused on helping brainstorm different ideas</t>
  </si>
  <si>
    <t>Utilization of social media to interact with the undergraduate population</t>
  </si>
  <si>
    <t>Partnership with MIT DC Office</t>
  </si>
  <si>
    <t>Provide a break as classes start to ramp up with pumpkin/fall themed treats/activities</t>
  </si>
  <si>
    <t>Tech Twinkles</t>
  </si>
  <si>
    <t>Light up campus to combat seasonal affective disorder while having treats and entertainment in relaxed setting to relax a little before finals.</t>
  </si>
  <si>
    <t>Welcome students back to campus and lighten their moods with hot chocolate and cookies.</t>
  </si>
  <si>
    <t>Finals Study Break</t>
  </si>
  <si>
    <t>Final break to get ready for finals and support students in their studying endeavors.</t>
  </si>
  <si>
    <t>Committee Bonding</t>
  </si>
  <si>
    <t>We will have a very new group this year and from past experience, we have found it helpful and necessary to make sure everyone knows each other before starting the year</t>
  </si>
  <si>
    <t>Committee Study Break</t>
  </si>
  <si>
    <t>Coming back from break, committee members will benefit from a get together as we prepare for our biggest events week ever, with snacks and drinks for a working-study break</t>
  </si>
  <si>
    <t>Committee Thank Yous</t>
  </si>
  <si>
    <t>Regroup and go over how SpringFest went as well as a last hoorah to meet up as a group and celebrate the work done this year</t>
  </si>
  <si>
    <t>Campus Wide Study Breaks</t>
  </si>
  <si>
    <t>Wellness Grants</t>
  </si>
  <si>
    <t>Grants to support on campus wellness projects</t>
  </si>
  <si>
    <t>Operations</t>
  </si>
  <si>
    <t>Food for meetings</t>
  </si>
  <si>
    <t>Help improve undergradaute student morale</t>
  </si>
  <si>
    <t>Meetings with Political Clubs</t>
  </si>
  <si>
    <t>Political Speakers</t>
  </si>
  <si>
    <t>Bring in outside speakers to bridge the gap between MIT and local politics</t>
  </si>
  <si>
    <t>Fal Study Break</t>
  </si>
  <si>
    <t>Back to School Study Break</t>
  </si>
  <si>
    <t>Special Projects Subtotal</t>
  </si>
  <si>
    <t>Fixing up the UA Office</t>
  </si>
  <si>
    <t>Cleaning up, wall hangings, office supplies etc.</t>
  </si>
  <si>
    <t>UA FY2018 Budget</t>
  </si>
  <si>
    <t>Community &amp; Diversity</t>
  </si>
  <si>
    <t>Cultural Expo</t>
  </si>
  <si>
    <t>Opportunity for students to explore different student groups on campus in a way similar to activities</t>
  </si>
  <si>
    <t>Community &amp; Diversity Subtotal</t>
  </si>
  <si>
    <t>Study breaks @ Community Center</t>
  </si>
  <si>
    <t>OneWorld Week / Tech Talks</t>
  </si>
  <si>
    <t>Finals Week Study Breaks</t>
  </si>
  <si>
    <t>Introducing undergraduates to the cultural center</t>
  </si>
  <si>
    <t>Provide food for tech talks where each day, specific student groups, partitioned by region/culture, can present about their culture, in the week leading up to the OneWorld Cultural Celebration.</t>
  </si>
  <si>
    <t>Food to to relieve stress during finals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</si>
</sst>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6" x14ac:knownFonts="1">
    <font>
      <sz val="10"/>
      <color rgb="FF000000"/>
      <name val="Arial"/>
    </font>
    <font>
      <sz val="12"/>
      <color rgb="FF000000"/>
      <name val="Arial"/>
    </font>
    <font>
      <u/>
      <sz val="12"/>
      <color rgb="FF000000"/>
      <name val="Arial"/>
    </font>
    <font>
      <b/>
      <sz val="12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u/>
      <sz val="16"/>
      <color rgb="FF000000"/>
      <name val="Arial"/>
    </font>
    <font>
      <b/>
      <u/>
      <sz val="14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6"/>
      <color rgb="FF000000"/>
      <name val="Arial"/>
    </font>
    <font>
      <sz val="8"/>
      <name val="Arial"/>
    </font>
    <font>
      <b/>
      <sz val="10"/>
      <color rgb="FF000000"/>
      <name val="Arial"/>
    </font>
    <font>
      <sz val="14"/>
      <name val="Arial"/>
    </font>
    <font>
      <b/>
      <sz val="14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3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 applyFont="1" applyAlignment="1"/>
    <xf numFmtId="0" fontId="1" fillId="0" borderId="0" xfId="0" applyFont="1" applyAlignment="1"/>
    <xf numFmtId="6" fontId="1" fillId="0" borderId="0" xfId="0" applyNumberFormat="1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6" fillId="0" borderId="0" xfId="0" applyFont="1" applyAlignment="1"/>
    <xf numFmtId="0" fontId="1" fillId="0" borderId="0" xfId="0" applyFont="1" applyBorder="1" applyAlignment="1"/>
    <xf numFmtId="0" fontId="10" fillId="0" borderId="0" xfId="0" applyFont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2" xfId="0" applyFont="1" applyBorder="1" applyAlignment="1"/>
    <xf numFmtId="0" fontId="1" fillId="0" borderId="2" xfId="0" applyFont="1" applyBorder="1" applyAlignment="1"/>
    <xf numFmtId="6" fontId="1" fillId="0" borderId="2" xfId="0" applyNumberFormat="1" applyFont="1" applyBorder="1" applyAlignment="1"/>
    <xf numFmtId="0" fontId="3" fillId="2" borderId="2" xfId="0" applyFont="1" applyFill="1" applyBorder="1" applyAlignment="1"/>
    <xf numFmtId="6" fontId="1" fillId="2" borderId="2" xfId="0" applyNumberFormat="1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0" borderId="2" xfId="0" applyFont="1" applyFill="1" applyBorder="1" applyAlignment="1"/>
    <xf numFmtId="6" fontId="1" fillId="0" borderId="2" xfId="0" applyNumberFormat="1" applyFont="1" applyFill="1" applyBorder="1" applyAlignment="1"/>
    <xf numFmtId="0" fontId="6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7" fillId="0" borderId="3" xfId="0" applyFont="1" applyBorder="1" applyAlignment="1"/>
    <xf numFmtId="6" fontId="1" fillId="0" borderId="10" xfId="0" applyNumberFormat="1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wrapText="1"/>
    </xf>
    <xf numFmtId="0" fontId="12" fillId="0" borderId="0" xfId="0" applyFont="1" applyAlignment="1"/>
    <xf numFmtId="0" fontId="3" fillId="2" borderId="8" xfId="0" applyFont="1" applyFill="1" applyBorder="1" applyAlignment="1">
      <alignment wrapText="1"/>
    </xf>
    <xf numFmtId="6" fontId="3" fillId="2" borderId="9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9" fillId="0" borderId="2" xfId="0" applyFont="1" applyFill="1" applyBorder="1" applyAlignment="1"/>
    <xf numFmtId="6" fontId="8" fillId="0" borderId="2" xfId="0" applyNumberFormat="1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6" fontId="8" fillId="3" borderId="2" xfId="0" applyNumberFormat="1" applyFont="1" applyFill="1" applyBorder="1" applyAlignment="1"/>
    <xf numFmtId="6" fontId="9" fillId="3" borderId="2" xfId="0" applyNumberFormat="1" applyFont="1" applyFill="1" applyBorder="1" applyAlignment="1"/>
    <xf numFmtId="0" fontId="1" fillId="0" borderId="2" xfId="0" applyFont="1" applyBorder="1" applyAlignment="1">
      <alignment wrapText="1"/>
    </xf>
    <xf numFmtId="0" fontId="1" fillId="0" borderId="13" xfId="0" applyFont="1" applyBorder="1" applyAlignment="1"/>
    <xf numFmtId="0" fontId="1" fillId="0" borderId="13" xfId="0" applyFont="1" applyBorder="1" applyAlignment="1">
      <alignment wrapText="1"/>
    </xf>
    <xf numFmtId="6" fontId="1" fillId="0" borderId="13" xfId="0" applyNumberFormat="1" applyFont="1" applyBorder="1" applyAlignment="1"/>
    <xf numFmtId="6" fontId="13" fillId="0" borderId="2" xfId="0" applyNumberFormat="1" applyFont="1" applyFill="1" applyBorder="1" applyAlignment="1"/>
    <xf numFmtId="6" fontId="14" fillId="0" borderId="2" xfId="0" applyNumberFormat="1" applyFont="1" applyFill="1" applyBorder="1" applyAlignment="1"/>
    <xf numFmtId="0" fontId="1" fillId="0" borderId="10" xfId="0" applyFont="1" applyBorder="1" applyAlignment="1"/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>
      <alignment horizontal="right"/>
    </xf>
    <xf numFmtId="0" fontId="3" fillId="0" borderId="12" xfId="0" applyFont="1" applyBorder="1" applyAlignment="1"/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15" fillId="0" borderId="2" xfId="0" applyFont="1" applyBorder="1" applyAlignment="1"/>
    <xf numFmtId="0" fontId="15" fillId="0" borderId="2" xfId="0" applyFont="1" applyBorder="1" applyAlignment="1">
      <alignment wrapText="1"/>
    </xf>
    <xf numFmtId="164" fontId="15" fillId="0" borderId="2" xfId="0" applyNumberFormat="1" applyFont="1" applyBorder="1" applyAlignment="1"/>
    <xf numFmtId="0" fontId="15" fillId="0" borderId="14" xfId="0" applyFont="1" applyBorder="1" applyAlignment="1"/>
    <xf numFmtId="0" fontId="15" fillId="0" borderId="14" xfId="0" applyFont="1" applyBorder="1" applyAlignment="1">
      <alignment wrapText="1"/>
    </xf>
    <xf numFmtId="164" fontId="15" fillId="0" borderId="14" xfId="0" applyNumberFormat="1" applyFont="1" applyBorder="1" applyAlignment="1"/>
    <xf numFmtId="0" fontId="1" fillId="2" borderId="10" xfId="0" applyFont="1" applyFill="1" applyBorder="1" applyAlignment="1"/>
    <xf numFmtId="0" fontId="3" fillId="2" borderId="12" xfId="0" applyFont="1" applyFill="1" applyBorder="1" applyAlignment="1"/>
    <xf numFmtId="6" fontId="3" fillId="2" borderId="11" xfId="0" applyNumberFormat="1" applyFont="1" applyFill="1" applyBorder="1" applyAlignment="1"/>
    <xf numFmtId="0" fontId="9" fillId="3" borderId="2" xfId="0" applyFont="1" applyFill="1" applyBorder="1" applyAlignment="1">
      <alignment horizontal="center"/>
    </xf>
  </cellXfs>
  <cellStyles count="3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workbookViewId="0">
      <selection activeCell="G9" sqref="G9"/>
    </sheetView>
  </sheetViews>
  <sheetFormatPr baseColWidth="10" defaultRowHeight="15" x14ac:dyDescent="0"/>
  <cols>
    <col min="1" max="1" width="2.33203125" style="1" customWidth="1"/>
    <col min="2" max="2" width="25.33203125" style="1" customWidth="1"/>
    <col min="3" max="3" width="18" style="1" bestFit="1" customWidth="1"/>
    <col min="4" max="4" width="16.33203125" style="1" bestFit="1" customWidth="1"/>
    <col min="5" max="5" width="19" style="1" bestFit="1" customWidth="1"/>
    <col min="6" max="6" width="2.33203125" style="1" customWidth="1"/>
    <col min="7" max="7" width="27.5" style="1" bestFit="1" customWidth="1"/>
    <col min="8" max="8" width="10.6640625" style="1" customWidth="1"/>
    <col min="9" max="9" width="80.5" style="20" customWidth="1"/>
    <col min="10" max="10" width="10.83203125" style="2"/>
    <col min="11" max="16384" width="10.83203125" style="1"/>
  </cols>
  <sheetData>
    <row r="1" spans="2:19" ht="18">
      <c r="B1" s="7" t="s">
        <v>166</v>
      </c>
    </row>
    <row r="2" spans="2:19">
      <c r="J2" s="1"/>
    </row>
    <row r="3" spans="2:19" ht="18">
      <c r="B3" s="31" t="s">
        <v>16</v>
      </c>
      <c r="C3" s="44" t="s">
        <v>12</v>
      </c>
      <c r="D3" s="44" t="s">
        <v>101</v>
      </c>
      <c r="E3" s="61" t="s">
        <v>102</v>
      </c>
      <c r="P3" s="5"/>
    </row>
    <row r="4" spans="2:19" ht="17">
      <c r="B4" s="31" t="s">
        <v>11</v>
      </c>
      <c r="C4" s="30">
        <v>207096</v>
      </c>
      <c r="D4" s="30">
        <f>C4-E4</f>
        <v>103501</v>
      </c>
      <c r="E4" s="33">
        <f>E37-E5-E6-E7</f>
        <v>103595</v>
      </c>
      <c r="P4" s="4"/>
      <c r="Q4" s="4"/>
      <c r="R4" s="4"/>
      <c r="S4" s="4"/>
    </row>
    <row r="5" spans="2:19" ht="17">
      <c r="B5" s="31" t="s">
        <v>13</v>
      </c>
      <c r="C5" s="30">
        <f>321350+E12+50000</f>
        <v>383850</v>
      </c>
      <c r="D5" s="30">
        <f t="shared" ref="D5:D7" si="0">C5-E5</f>
        <v>0</v>
      </c>
      <c r="E5" s="33">
        <f>C5</f>
        <v>383850</v>
      </c>
      <c r="Q5" s="2"/>
    </row>
    <row r="6" spans="2:19" ht="17">
      <c r="B6" s="31" t="s">
        <v>14</v>
      </c>
      <c r="C6" s="30">
        <v>2078</v>
      </c>
      <c r="D6" s="30">
        <f t="shared" si="0"/>
        <v>0</v>
      </c>
      <c r="E6" s="33">
        <f>C6</f>
        <v>2078</v>
      </c>
      <c r="L6" s="4"/>
      <c r="Q6" s="2"/>
    </row>
    <row r="7" spans="2:19" ht="17">
      <c r="B7" s="31" t="s">
        <v>15</v>
      </c>
      <c r="C7" s="30">
        <v>-9503</v>
      </c>
      <c r="D7" s="30">
        <f t="shared" si="0"/>
        <v>0</v>
      </c>
      <c r="E7" s="33">
        <f>C7</f>
        <v>-9503</v>
      </c>
    </row>
    <row r="8" spans="2:19" ht="17">
      <c r="B8" s="32" t="s">
        <v>17</v>
      </c>
      <c r="C8" s="30">
        <f>SUM(C4:C7)</f>
        <v>583521</v>
      </c>
      <c r="D8" s="30">
        <f>SUM(D4:D7)</f>
        <v>103501</v>
      </c>
      <c r="E8" s="34">
        <f>SUM(E4:E7)</f>
        <v>480020</v>
      </c>
    </row>
    <row r="10" spans="2:19" ht="17">
      <c r="B10" s="21" t="s">
        <v>1</v>
      </c>
      <c r="C10" s="3"/>
      <c r="D10" s="3"/>
      <c r="E10" s="23"/>
    </row>
    <row r="11" spans="2:19">
      <c r="B11" s="45" t="s">
        <v>125</v>
      </c>
      <c r="C11" s="46" t="s">
        <v>20</v>
      </c>
      <c r="D11" s="6"/>
      <c r="E11" s="47" t="s">
        <v>19</v>
      </c>
    </row>
    <row r="12" spans="2:19">
      <c r="B12" s="11" t="s">
        <v>66</v>
      </c>
      <c r="C12" s="8" t="s">
        <v>126</v>
      </c>
      <c r="D12" s="9"/>
      <c r="E12" s="12">
        <v>12500</v>
      </c>
    </row>
    <row r="13" spans="2:19">
      <c r="B13" s="11" t="s">
        <v>18</v>
      </c>
      <c r="C13" s="8" t="s">
        <v>21</v>
      </c>
      <c r="D13" s="9"/>
      <c r="E13" s="12">
        <v>4000</v>
      </c>
    </row>
    <row r="14" spans="2:19">
      <c r="B14" s="41"/>
      <c r="C14" s="41"/>
      <c r="D14" s="41"/>
      <c r="E14" s="22"/>
    </row>
    <row r="15" spans="2:19" ht="17">
      <c r="B15" s="36"/>
      <c r="C15" s="42" t="s">
        <v>36</v>
      </c>
      <c r="D15" s="42" t="s">
        <v>37</v>
      </c>
      <c r="E15" s="43" t="s">
        <v>35</v>
      </c>
      <c r="L15" s="4"/>
    </row>
    <row r="16" spans="2:19">
      <c r="B16" s="13" t="s">
        <v>4</v>
      </c>
      <c r="C16" s="14">
        <v>6950</v>
      </c>
      <c r="D16" s="14">
        <v>6950</v>
      </c>
      <c r="E16" s="14">
        <f>'Committee Breakdown'!C6</f>
        <v>6950</v>
      </c>
    </row>
    <row r="17" spans="2:12">
      <c r="B17" s="10" t="s">
        <v>22</v>
      </c>
      <c r="C17" s="12">
        <v>5500</v>
      </c>
      <c r="D17" s="12">
        <v>3748</v>
      </c>
      <c r="E17" s="12">
        <f>'Committee Breakdown'!C17</f>
        <v>40500</v>
      </c>
    </row>
    <row r="18" spans="2:12">
      <c r="B18" s="13" t="s">
        <v>24</v>
      </c>
      <c r="C18" s="14">
        <v>0</v>
      </c>
      <c r="D18" s="14">
        <v>0</v>
      </c>
      <c r="E18" s="14">
        <f>'Committee Breakdown'!C23</f>
        <v>1500</v>
      </c>
      <c r="L18" s="4"/>
    </row>
    <row r="19" spans="2:12">
      <c r="B19" s="10" t="s">
        <v>25</v>
      </c>
      <c r="C19" s="12">
        <v>0</v>
      </c>
      <c r="D19" s="12">
        <v>0</v>
      </c>
      <c r="E19" s="12">
        <f>'Committee Breakdown'!C33</f>
        <v>2500</v>
      </c>
    </row>
    <row r="20" spans="2:12">
      <c r="B20" s="13" t="s">
        <v>26</v>
      </c>
      <c r="C20" s="14">
        <v>0</v>
      </c>
      <c r="D20" s="14">
        <v>0</v>
      </c>
      <c r="E20" s="14">
        <f>'Committee Breakdown'!C143</f>
        <v>5000</v>
      </c>
    </row>
    <row r="21" spans="2:12">
      <c r="B21" s="10" t="s">
        <v>27</v>
      </c>
      <c r="C21" s="12">
        <v>0</v>
      </c>
      <c r="D21" s="12">
        <v>0</v>
      </c>
      <c r="E21" s="12">
        <f>'Committee Breakdown'!C40</f>
        <v>2300</v>
      </c>
    </row>
    <row r="22" spans="2:12">
      <c r="B22" s="13" t="s">
        <v>28</v>
      </c>
      <c r="C22" s="14">
        <v>13000</v>
      </c>
      <c r="D22" s="14">
        <v>18101</v>
      </c>
      <c r="E22" s="14">
        <f>'Committee Breakdown'!C47</f>
        <v>19000</v>
      </c>
    </row>
    <row r="23" spans="2:12">
      <c r="B23" s="10" t="s">
        <v>6</v>
      </c>
      <c r="C23" s="12">
        <v>1650</v>
      </c>
      <c r="D23" s="12">
        <v>7784</v>
      </c>
      <c r="E23" s="12">
        <f>'Committee Breakdown'!C126</f>
        <v>1970</v>
      </c>
    </row>
    <row r="24" spans="2:12">
      <c r="B24" s="13" t="s">
        <v>40</v>
      </c>
      <c r="C24" s="14">
        <v>500</v>
      </c>
      <c r="D24" s="14">
        <v>500</v>
      </c>
      <c r="E24" s="14">
        <f>'Committee Breakdown'!C52</f>
        <v>500</v>
      </c>
    </row>
    <row r="25" spans="2:12">
      <c r="B25" s="17" t="s">
        <v>3</v>
      </c>
      <c r="C25" s="18">
        <v>7800</v>
      </c>
      <c r="D25" s="18">
        <v>0</v>
      </c>
      <c r="E25" s="18">
        <f>C25</f>
        <v>7800</v>
      </c>
    </row>
    <row r="26" spans="2:12">
      <c r="B26" s="13" t="s">
        <v>43</v>
      </c>
      <c r="C26" s="14">
        <v>319000</v>
      </c>
      <c r="D26" s="14">
        <v>202456</v>
      </c>
      <c r="E26" s="14">
        <f>'Committee Breakdown'!C99</f>
        <v>367290</v>
      </c>
    </row>
    <row r="27" spans="2:12">
      <c r="B27" s="17" t="s">
        <v>29</v>
      </c>
      <c r="C27" s="18">
        <v>525</v>
      </c>
      <c r="D27" s="18">
        <v>0</v>
      </c>
      <c r="E27" s="18">
        <f>'Committee Breakdown'!C106</f>
        <v>2000</v>
      </c>
    </row>
    <row r="28" spans="2:12">
      <c r="B28" s="13" t="s">
        <v>30</v>
      </c>
      <c r="C28" s="14">
        <v>500</v>
      </c>
      <c r="D28" s="14">
        <v>0</v>
      </c>
      <c r="E28" s="14">
        <f>'Committee Breakdown'!C61</f>
        <v>2750</v>
      </c>
    </row>
    <row r="29" spans="2:12">
      <c r="B29" s="17" t="s">
        <v>31</v>
      </c>
      <c r="C29" s="18">
        <v>1000</v>
      </c>
      <c r="D29" s="18">
        <v>0</v>
      </c>
      <c r="E29" s="18">
        <f>'Committee Breakdown'!C68</f>
        <v>2210</v>
      </c>
    </row>
    <row r="30" spans="2:12">
      <c r="B30" s="13" t="s">
        <v>32</v>
      </c>
      <c r="C30" s="14">
        <v>1000</v>
      </c>
      <c r="D30" s="14">
        <v>474</v>
      </c>
      <c r="E30" s="14">
        <f>'Committee Breakdown'!C76</f>
        <v>1000</v>
      </c>
    </row>
    <row r="31" spans="2:12">
      <c r="B31" s="17" t="s">
        <v>42</v>
      </c>
      <c r="C31" s="18">
        <v>75</v>
      </c>
      <c r="D31" s="18">
        <v>0</v>
      </c>
      <c r="E31" s="18">
        <v>0</v>
      </c>
    </row>
    <row r="32" spans="2:12">
      <c r="B32" s="13" t="s">
        <v>33</v>
      </c>
      <c r="C32" s="14">
        <v>500</v>
      </c>
      <c r="D32" s="14">
        <v>0</v>
      </c>
      <c r="E32" s="14">
        <f>'Committee Breakdown'!C81</f>
        <v>500</v>
      </c>
    </row>
    <row r="33" spans="2:5">
      <c r="B33" s="17" t="s">
        <v>34</v>
      </c>
      <c r="C33" s="18">
        <v>0</v>
      </c>
      <c r="D33" s="18">
        <v>0</v>
      </c>
      <c r="E33" s="18">
        <f>'Committee Breakdown'!C111</f>
        <v>2000</v>
      </c>
    </row>
    <row r="34" spans="2:5">
      <c r="B34" s="13" t="s">
        <v>38</v>
      </c>
      <c r="C34" s="14">
        <v>5875</v>
      </c>
      <c r="D34" s="14">
        <v>15183</v>
      </c>
      <c r="E34" s="14">
        <f>'Committee Breakdown'!C91</f>
        <v>7500</v>
      </c>
    </row>
    <row r="35" spans="2:5">
      <c r="B35" s="17" t="s">
        <v>39</v>
      </c>
      <c r="C35" s="18">
        <v>500</v>
      </c>
      <c r="D35" s="18">
        <v>0</v>
      </c>
      <c r="E35" s="18">
        <v>0</v>
      </c>
    </row>
    <row r="36" spans="2:5">
      <c r="B36" s="13" t="s">
        <v>41</v>
      </c>
      <c r="C36" s="14">
        <v>6000</v>
      </c>
      <c r="D36" s="14">
        <v>3473</v>
      </c>
      <c r="E36" s="14">
        <f>'Committee Breakdown'!C134</f>
        <v>6750</v>
      </c>
    </row>
    <row r="37" spans="2:5" ht="17">
      <c r="B37" s="29" t="s">
        <v>45</v>
      </c>
      <c r="C37" s="39">
        <f>SUM(C16:C36)</f>
        <v>370375</v>
      </c>
      <c r="D37" s="39"/>
      <c r="E37" s="40">
        <f>SUM(E16:E36)</f>
        <v>480020</v>
      </c>
    </row>
    <row r="38" spans="2:5">
      <c r="E38" s="2"/>
    </row>
    <row r="46" spans="2:5">
      <c r="E46" s="20"/>
    </row>
    <row r="47" spans="2:5">
      <c r="E47" s="20"/>
    </row>
    <row r="55" spans="1:7">
      <c r="A55" s="4"/>
      <c r="F55" s="4"/>
      <c r="G55" s="4"/>
    </row>
    <row r="58" spans="1:7">
      <c r="A58" s="4"/>
      <c r="F58" s="4"/>
      <c r="G58" s="4"/>
    </row>
    <row r="61" spans="1:7">
      <c r="A61" s="4"/>
      <c r="F61" s="4"/>
      <c r="G61" s="4"/>
    </row>
    <row r="64" spans="1:7">
      <c r="A64" s="4"/>
      <c r="F64" s="4"/>
      <c r="G64" s="4"/>
    </row>
    <row r="67" spans="1:7">
      <c r="A67" s="4"/>
      <c r="F67" s="4"/>
      <c r="G67" s="4"/>
    </row>
  </sheetData>
  <phoneticPr fontId="1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topLeftCell="A130" workbookViewId="0">
      <selection activeCell="C143" sqref="C143"/>
    </sheetView>
  </sheetViews>
  <sheetFormatPr baseColWidth="10" defaultRowHeight="15" x14ac:dyDescent="0"/>
  <cols>
    <col min="1" max="1" width="32.83203125" style="1" bestFit="1" customWidth="1"/>
    <col min="2" max="2" width="68.5" style="1" customWidth="1"/>
    <col min="3" max="3" width="11.1640625" style="2" bestFit="1" customWidth="1"/>
  </cols>
  <sheetData>
    <row r="1" spans="1:3" ht="18">
      <c r="A1" s="19" t="s">
        <v>44</v>
      </c>
      <c r="C1" s="1"/>
    </row>
    <row r="2" spans="1:3">
      <c r="C2" s="1"/>
    </row>
    <row r="3" spans="1:3" ht="17">
      <c r="A3" s="21" t="s">
        <v>4</v>
      </c>
      <c r="B3" s="24"/>
      <c r="C3" s="23"/>
    </row>
    <row r="4" spans="1:3">
      <c r="A4" s="48" t="s">
        <v>23</v>
      </c>
      <c r="B4" s="49" t="s">
        <v>0</v>
      </c>
      <c r="C4" s="50" t="s">
        <v>19</v>
      </c>
    </row>
    <row r="5" spans="1:3">
      <c r="A5" s="11" t="s">
        <v>46</v>
      </c>
      <c r="B5" s="35" t="s">
        <v>117</v>
      </c>
      <c r="C5" s="12">
        <v>6950</v>
      </c>
    </row>
    <row r="6" spans="1:3">
      <c r="A6" s="15" t="s">
        <v>5</v>
      </c>
      <c r="B6" s="28"/>
      <c r="C6" s="27">
        <f>SUM(C5)</f>
        <v>6950</v>
      </c>
    </row>
    <row r="7" spans="1:3" ht="12">
      <c r="A7"/>
      <c r="B7"/>
      <c r="C7"/>
    </row>
    <row r="8" spans="1:3" ht="17">
      <c r="A8" s="21" t="s">
        <v>22</v>
      </c>
      <c r="B8" s="24"/>
      <c r="C8" s="23"/>
    </row>
    <row r="9" spans="1:3">
      <c r="A9" s="48" t="s">
        <v>23</v>
      </c>
      <c r="B9" s="49" t="s">
        <v>0</v>
      </c>
      <c r="C9" s="50" t="s">
        <v>19</v>
      </c>
    </row>
    <row r="10" spans="1:3">
      <c r="A10" s="36" t="s">
        <v>47</v>
      </c>
      <c r="B10" s="37" t="s">
        <v>52</v>
      </c>
      <c r="C10" s="38">
        <v>1500</v>
      </c>
    </row>
    <row r="11" spans="1:3">
      <c r="A11" s="11" t="s">
        <v>48</v>
      </c>
      <c r="B11" s="35" t="s">
        <v>53</v>
      </c>
      <c r="C11" s="12">
        <v>2500</v>
      </c>
    </row>
    <row r="12" spans="1:3">
      <c r="A12" s="11" t="s">
        <v>49</v>
      </c>
      <c r="B12" s="35" t="s">
        <v>54</v>
      </c>
      <c r="C12" s="12">
        <v>2500</v>
      </c>
    </row>
    <row r="13" spans="1:3" ht="30">
      <c r="A13" s="11" t="s">
        <v>50</v>
      </c>
      <c r="B13" s="35" t="s">
        <v>55</v>
      </c>
      <c r="C13" s="12">
        <v>2000</v>
      </c>
    </row>
    <row r="14" spans="1:3">
      <c r="A14" s="11" t="s">
        <v>10</v>
      </c>
      <c r="B14" s="35" t="s">
        <v>56</v>
      </c>
      <c r="C14" s="12">
        <v>500</v>
      </c>
    </row>
    <row r="15" spans="1:3" ht="30">
      <c r="A15" s="11" t="s">
        <v>51</v>
      </c>
      <c r="B15" s="35" t="s">
        <v>57</v>
      </c>
      <c r="C15" s="12">
        <v>1500</v>
      </c>
    </row>
    <row r="16" spans="1:3" ht="30">
      <c r="A16" s="11" t="s">
        <v>58</v>
      </c>
      <c r="B16" s="35" t="s">
        <v>118</v>
      </c>
      <c r="C16" s="12">
        <v>30000</v>
      </c>
    </row>
    <row r="17" spans="1:4">
      <c r="A17" s="15" t="s">
        <v>91</v>
      </c>
      <c r="B17" s="26"/>
      <c r="C17" s="27">
        <f>SUM(C10:C16)</f>
        <v>40500</v>
      </c>
    </row>
    <row r="18" spans="1:4">
      <c r="B18" s="20"/>
    </row>
    <row r="19" spans="1:4" ht="17">
      <c r="A19" s="21" t="s">
        <v>24</v>
      </c>
      <c r="B19" s="24"/>
      <c r="C19" s="23"/>
    </row>
    <row r="20" spans="1:4">
      <c r="A20" s="45" t="s">
        <v>23</v>
      </c>
      <c r="B20" s="51" t="s">
        <v>0</v>
      </c>
      <c r="C20" s="47" t="s">
        <v>19</v>
      </c>
    </row>
    <row r="21" spans="1:4">
      <c r="A21" s="11" t="s">
        <v>59</v>
      </c>
      <c r="B21" s="35" t="s">
        <v>119</v>
      </c>
      <c r="C21" s="12">
        <v>1000</v>
      </c>
    </row>
    <row r="22" spans="1:4">
      <c r="A22" s="11" t="s">
        <v>60</v>
      </c>
      <c r="B22" s="35" t="s">
        <v>103</v>
      </c>
      <c r="C22" s="12">
        <v>500</v>
      </c>
    </row>
    <row r="23" spans="1:4">
      <c r="A23" s="15" t="s">
        <v>120</v>
      </c>
      <c r="B23" s="26"/>
      <c r="C23" s="27">
        <f>SUM(C21:C22)</f>
        <v>1500</v>
      </c>
    </row>
    <row r="24" spans="1:4">
      <c r="C24" s="1"/>
      <c r="D24" s="1"/>
    </row>
    <row r="25" spans="1:4">
      <c r="C25" s="1"/>
      <c r="D25" s="1"/>
    </row>
    <row r="26" spans="1:4">
      <c r="C26" s="1"/>
      <c r="D26" s="1"/>
    </row>
    <row r="28" spans="1:4" ht="17">
      <c r="A28" s="21" t="s">
        <v>25</v>
      </c>
      <c r="B28" s="24"/>
      <c r="C28" s="23"/>
    </row>
    <row r="29" spans="1:4">
      <c r="A29" s="45" t="s">
        <v>23</v>
      </c>
      <c r="B29" s="51" t="s">
        <v>0</v>
      </c>
      <c r="C29" s="47" t="s">
        <v>19</v>
      </c>
    </row>
    <row r="30" spans="1:4">
      <c r="A30" s="11" t="s">
        <v>61</v>
      </c>
      <c r="B30" s="35" t="s">
        <v>104</v>
      </c>
      <c r="C30" s="12">
        <v>1500</v>
      </c>
    </row>
    <row r="31" spans="1:4">
      <c r="A31" s="11" t="s">
        <v>62</v>
      </c>
      <c r="B31" s="35" t="s">
        <v>105</v>
      </c>
      <c r="C31" s="12">
        <v>500</v>
      </c>
    </row>
    <row r="32" spans="1:4">
      <c r="A32" s="11" t="s">
        <v>63</v>
      </c>
      <c r="B32" s="35" t="s">
        <v>106</v>
      </c>
      <c r="C32" s="12">
        <v>500</v>
      </c>
    </row>
    <row r="33" spans="1:3">
      <c r="A33" s="15" t="s">
        <v>90</v>
      </c>
      <c r="B33" s="26"/>
      <c r="C33" s="27">
        <f>SUM(C30:C32)</f>
        <v>2500</v>
      </c>
    </row>
    <row r="34" spans="1:3">
      <c r="B34" s="20"/>
    </row>
    <row r="35" spans="1:3" ht="17">
      <c r="A35" s="21" t="s">
        <v>64</v>
      </c>
      <c r="B35" s="24"/>
      <c r="C35" s="23"/>
    </row>
    <row r="36" spans="1:3">
      <c r="A36" s="45" t="s">
        <v>23</v>
      </c>
      <c r="B36" s="51" t="s">
        <v>0</v>
      </c>
      <c r="C36" s="47" t="s">
        <v>19</v>
      </c>
    </row>
    <row r="37" spans="1:3">
      <c r="A37" s="11" t="s">
        <v>65</v>
      </c>
      <c r="B37" s="35" t="s">
        <v>114</v>
      </c>
      <c r="C37" s="12">
        <v>500</v>
      </c>
    </row>
    <row r="38" spans="1:3">
      <c r="A38" s="11" t="s">
        <v>121</v>
      </c>
      <c r="B38" s="35" t="s">
        <v>107</v>
      </c>
      <c r="C38" s="12">
        <v>800</v>
      </c>
    </row>
    <row r="39" spans="1:3">
      <c r="A39" s="11" t="s">
        <v>7</v>
      </c>
      <c r="B39" s="35" t="s">
        <v>122</v>
      </c>
      <c r="C39" s="12">
        <v>1000</v>
      </c>
    </row>
    <row r="40" spans="1:3">
      <c r="A40" s="15" t="s">
        <v>89</v>
      </c>
      <c r="B40" s="26"/>
      <c r="C40" s="27">
        <f>SUM(C37:C39)</f>
        <v>2300</v>
      </c>
    </row>
    <row r="41" spans="1:3">
      <c r="B41" s="20"/>
    </row>
    <row r="42" spans="1:3" ht="17">
      <c r="A42" s="21" t="s">
        <v>28</v>
      </c>
      <c r="B42" s="24"/>
      <c r="C42" s="23"/>
    </row>
    <row r="43" spans="1:3">
      <c r="A43" s="45" t="s">
        <v>23</v>
      </c>
      <c r="B43" s="51" t="s">
        <v>0</v>
      </c>
      <c r="C43" s="47" t="s">
        <v>19</v>
      </c>
    </row>
    <row r="44" spans="1:3">
      <c r="A44" s="11" t="s">
        <v>2</v>
      </c>
      <c r="B44" s="35" t="s">
        <v>123</v>
      </c>
      <c r="C44" s="12">
        <v>18000</v>
      </c>
    </row>
    <row r="45" spans="1:3" ht="30">
      <c r="A45" s="11" t="s">
        <v>67</v>
      </c>
      <c r="B45" s="35" t="s">
        <v>115</v>
      </c>
      <c r="C45" s="12">
        <v>500</v>
      </c>
    </row>
    <row r="46" spans="1:3" ht="30">
      <c r="A46" s="11" t="s">
        <v>68</v>
      </c>
      <c r="B46" s="35" t="s">
        <v>69</v>
      </c>
      <c r="C46" s="12">
        <v>500</v>
      </c>
    </row>
    <row r="47" spans="1:3">
      <c r="A47" s="15" t="s">
        <v>88</v>
      </c>
      <c r="B47" s="26"/>
      <c r="C47" s="27">
        <f>SUM(C44:C46)</f>
        <v>19000</v>
      </c>
    </row>
    <row r="48" spans="1:3">
      <c r="B48" s="20"/>
    </row>
    <row r="49" spans="1:3" ht="17">
      <c r="A49" s="21" t="s">
        <v>40</v>
      </c>
      <c r="B49" s="24"/>
      <c r="C49" s="23"/>
    </row>
    <row r="50" spans="1:3">
      <c r="A50" s="45" t="s">
        <v>23</v>
      </c>
      <c r="B50" s="51" t="s">
        <v>0</v>
      </c>
      <c r="C50" s="47" t="s">
        <v>19</v>
      </c>
    </row>
    <row r="51" spans="1:3">
      <c r="A51" s="11" t="s">
        <v>70</v>
      </c>
      <c r="B51" s="35" t="s">
        <v>71</v>
      </c>
      <c r="C51" s="12">
        <v>500</v>
      </c>
    </row>
    <row r="52" spans="1:3">
      <c r="A52" s="15" t="s">
        <v>87</v>
      </c>
      <c r="B52" s="16"/>
      <c r="C52" s="27">
        <f>SUM(C51)</f>
        <v>500</v>
      </c>
    </row>
    <row r="54" spans="1:3">
      <c r="C54" s="1"/>
    </row>
    <row r="56" spans="1:3" ht="17">
      <c r="A56" s="21" t="s">
        <v>30</v>
      </c>
      <c r="B56" s="24"/>
      <c r="C56" s="23"/>
    </row>
    <row r="57" spans="1:3">
      <c r="A57" s="45" t="s">
        <v>23</v>
      </c>
      <c r="B57" s="51" t="s">
        <v>0</v>
      </c>
      <c r="C57" s="47" t="s">
        <v>19</v>
      </c>
    </row>
    <row r="58" spans="1:3">
      <c r="A58" s="11" t="s">
        <v>75</v>
      </c>
      <c r="B58" s="11" t="s">
        <v>108</v>
      </c>
      <c r="C58" s="12">
        <v>1000</v>
      </c>
    </row>
    <row r="59" spans="1:3">
      <c r="A59" s="11" t="s">
        <v>76</v>
      </c>
      <c r="B59" s="11" t="s">
        <v>108</v>
      </c>
      <c r="C59" s="12">
        <v>1000</v>
      </c>
    </row>
    <row r="60" spans="1:3">
      <c r="A60" s="11" t="s">
        <v>77</v>
      </c>
      <c r="B60" s="11" t="s">
        <v>109</v>
      </c>
      <c r="C60" s="12">
        <v>750</v>
      </c>
    </row>
    <row r="61" spans="1:3">
      <c r="A61" s="15" t="s">
        <v>116</v>
      </c>
      <c r="B61" s="16"/>
      <c r="C61" s="27">
        <f>SUM(C58:C60)</f>
        <v>2750</v>
      </c>
    </row>
    <row r="63" spans="1:3" ht="17">
      <c r="A63" s="21" t="s">
        <v>31</v>
      </c>
      <c r="B63" s="24"/>
      <c r="C63" s="23"/>
    </row>
    <row r="64" spans="1:3">
      <c r="A64" s="45" t="s">
        <v>23</v>
      </c>
      <c r="B64" s="51" t="s">
        <v>0</v>
      </c>
      <c r="C64" s="47" t="s">
        <v>19</v>
      </c>
    </row>
    <row r="65" spans="1:3">
      <c r="A65" s="11" t="s">
        <v>72</v>
      </c>
      <c r="B65" s="12" t="s">
        <v>110</v>
      </c>
      <c r="C65" s="12">
        <v>1000</v>
      </c>
    </row>
    <row r="66" spans="1:3" s="25" customFormat="1">
      <c r="A66" s="11" t="s">
        <v>73</v>
      </c>
      <c r="B66" s="11" t="s">
        <v>138</v>
      </c>
      <c r="C66" s="12">
        <v>250</v>
      </c>
    </row>
    <row r="67" spans="1:3">
      <c r="A67" s="11" t="s">
        <v>74</v>
      </c>
      <c r="B67" s="11" t="s">
        <v>127</v>
      </c>
      <c r="C67" s="12">
        <v>960</v>
      </c>
    </row>
    <row r="68" spans="1:3">
      <c r="A68" s="15" t="s">
        <v>86</v>
      </c>
      <c r="B68" s="16"/>
      <c r="C68" s="27">
        <f>SUM(C65:C67)</f>
        <v>2210</v>
      </c>
    </row>
    <row r="70" spans="1:3" ht="17">
      <c r="A70" s="21" t="s">
        <v>32</v>
      </c>
      <c r="B70" s="24"/>
      <c r="C70" s="23"/>
    </row>
    <row r="71" spans="1:3">
      <c r="A71" s="45" t="s">
        <v>23</v>
      </c>
      <c r="B71" s="51" t="s">
        <v>0</v>
      </c>
      <c r="C71" s="47" t="s">
        <v>19</v>
      </c>
    </row>
    <row r="72" spans="1:3">
      <c r="A72" s="11" t="s">
        <v>139</v>
      </c>
      <c r="B72" s="11" t="s">
        <v>111</v>
      </c>
      <c r="C72" s="12">
        <v>100</v>
      </c>
    </row>
    <row r="73" spans="1:3">
      <c r="A73" s="11" t="s">
        <v>78</v>
      </c>
      <c r="B73" s="11" t="s">
        <v>112</v>
      </c>
      <c r="C73" s="12">
        <v>100</v>
      </c>
    </row>
    <row r="74" spans="1:3">
      <c r="A74" s="11" t="s">
        <v>158</v>
      </c>
      <c r="B74" s="11" t="s">
        <v>113</v>
      </c>
      <c r="C74" s="12">
        <v>300</v>
      </c>
    </row>
    <row r="75" spans="1:3">
      <c r="A75" s="11" t="s">
        <v>159</v>
      </c>
      <c r="B75" s="11" t="s">
        <v>160</v>
      </c>
      <c r="C75" s="12">
        <v>500</v>
      </c>
    </row>
    <row r="76" spans="1:3">
      <c r="A76" s="15" t="s">
        <v>85</v>
      </c>
      <c r="B76" s="16"/>
      <c r="C76" s="27">
        <f>SUM(C72:C75)</f>
        <v>1000</v>
      </c>
    </row>
    <row r="78" spans="1:3" ht="17">
      <c r="A78" s="21" t="s">
        <v>33</v>
      </c>
      <c r="B78" s="24"/>
      <c r="C78" s="23"/>
    </row>
    <row r="79" spans="1:3">
      <c r="A79" s="45" t="s">
        <v>23</v>
      </c>
      <c r="B79" s="51" t="s">
        <v>0</v>
      </c>
      <c r="C79" s="47" t="s">
        <v>19</v>
      </c>
    </row>
    <row r="80" spans="1:3">
      <c r="A80" s="11" t="s">
        <v>79</v>
      </c>
      <c r="B80" s="12" t="s">
        <v>124</v>
      </c>
      <c r="C80" s="12">
        <v>500</v>
      </c>
    </row>
    <row r="81" spans="1:3">
      <c r="A81" s="15" t="s">
        <v>84</v>
      </c>
      <c r="B81" s="16"/>
      <c r="C81" s="27">
        <f>SUM(C80)</f>
        <v>500</v>
      </c>
    </row>
    <row r="86" spans="1:3" ht="17">
      <c r="A86" s="21" t="s">
        <v>38</v>
      </c>
      <c r="B86" s="24"/>
      <c r="C86" s="23"/>
    </row>
    <row r="87" spans="1:3">
      <c r="A87" s="45" t="s">
        <v>23</v>
      </c>
      <c r="B87" s="51" t="s">
        <v>0</v>
      </c>
      <c r="C87" s="47" t="s">
        <v>19</v>
      </c>
    </row>
    <row r="88" spans="1:3">
      <c r="A88" s="11" t="s">
        <v>9</v>
      </c>
      <c r="B88" s="11" t="s">
        <v>129</v>
      </c>
      <c r="C88" s="12">
        <v>500</v>
      </c>
    </row>
    <row r="89" spans="1:3">
      <c r="A89" s="11" t="s">
        <v>81</v>
      </c>
      <c r="B89" s="11" t="s">
        <v>130</v>
      </c>
      <c r="C89" s="12">
        <v>5000</v>
      </c>
    </row>
    <row r="90" spans="1:3">
      <c r="A90" s="11" t="s">
        <v>8</v>
      </c>
      <c r="B90" s="11" t="s">
        <v>131</v>
      </c>
      <c r="C90" s="12">
        <v>2000</v>
      </c>
    </row>
    <row r="91" spans="1:3">
      <c r="A91" s="15" t="s">
        <v>82</v>
      </c>
      <c r="B91" s="16"/>
      <c r="C91" s="27">
        <f>SUM(C88:C90)</f>
        <v>7500</v>
      </c>
    </row>
    <row r="93" spans="1:3" ht="17">
      <c r="A93" s="21" t="s">
        <v>43</v>
      </c>
      <c r="B93" s="24"/>
      <c r="C93" s="23"/>
    </row>
    <row r="94" spans="1:3">
      <c r="A94" s="45" t="s">
        <v>23</v>
      </c>
      <c r="B94" s="51" t="s">
        <v>0</v>
      </c>
      <c r="C94" s="47" t="s">
        <v>19</v>
      </c>
    </row>
    <row r="95" spans="1:3">
      <c r="A95" s="11" t="s">
        <v>92</v>
      </c>
      <c r="B95" s="11" t="s">
        <v>134</v>
      </c>
      <c r="C95" s="12">
        <v>27290</v>
      </c>
    </row>
    <row r="96" spans="1:3">
      <c r="A96" s="11" t="s">
        <v>93</v>
      </c>
      <c r="B96" s="11" t="s">
        <v>132</v>
      </c>
      <c r="C96" s="12">
        <v>120000</v>
      </c>
    </row>
    <row r="97" spans="1:3">
      <c r="A97" s="11" t="s">
        <v>94</v>
      </c>
      <c r="B97" s="11" t="s">
        <v>133</v>
      </c>
      <c r="C97" s="12">
        <v>110000</v>
      </c>
    </row>
    <row r="98" spans="1:3">
      <c r="A98" s="11" t="s">
        <v>95</v>
      </c>
      <c r="B98" s="11" t="s">
        <v>135</v>
      </c>
      <c r="C98" s="12">
        <v>110000</v>
      </c>
    </row>
    <row r="99" spans="1:3">
      <c r="A99" s="15" t="s">
        <v>96</v>
      </c>
      <c r="B99" s="16"/>
      <c r="C99" s="27">
        <f>SUM(C95:C98)</f>
        <v>367290</v>
      </c>
    </row>
    <row r="102" spans="1:3" ht="17">
      <c r="A102" s="21" t="s">
        <v>29</v>
      </c>
      <c r="B102" s="24"/>
      <c r="C102" s="23"/>
    </row>
    <row r="103" spans="1:3">
      <c r="A103" s="45" t="s">
        <v>23</v>
      </c>
      <c r="B103" s="51" t="s">
        <v>0</v>
      </c>
      <c r="C103" s="47" t="s">
        <v>19</v>
      </c>
    </row>
    <row r="104" spans="1:3">
      <c r="A104" s="11" t="s">
        <v>98</v>
      </c>
      <c r="B104" s="11" t="s">
        <v>136</v>
      </c>
      <c r="C104" s="12">
        <v>1000</v>
      </c>
    </row>
    <row r="105" spans="1:3">
      <c r="A105" s="11" t="s">
        <v>99</v>
      </c>
      <c r="B105" s="11" t="s">
        <v>137</v>
      </c>
      <c r="C105" s="12">
        <v>1000</v>
      </c>
    </row>
    <row r="106" spans="1:3">
      <c r="A106" s="15" t="s">
        <v>100</v>
      </c>
      <c r="B106" s="16"/>
      <c r="C106" s="27">
        <f>SUM(C104:C105)</f>
        <v>2000</v>
      </c>
    </row>
    <row r="108" spans="1:3" ht="17">
      <c r="A108" s="21" t="s">
        <v>29</v>
      </c>
      <c r="B108" s="24"/>
      <c r="C108" s="23"/>
    </row>
    <row r="109" spans="1:3">
      <c r="A109" s="45" t="s">
        <v>23</v>
      </c>
      <c r="B109" s="51" t="s">
        <v>0</v>
      </c>
      <c r="C109" s="47" t="s">
        <v>19</v>
      </c>
    </row>
    <row r="110" spans="1:3">
      <c r="A110" s="11" t="s">
        <v>164</v>
      </c>
      <c r="B110" s="11" t="s">
        <v>165</v>
      </c>
      <c r="C110" s="12">
        <v>2000</v>
      </c>
    </row>
    <row r="111" spans="1:3">
      <c r="A111" s="15" t="s">
        <v>163</v>
      </c>
      <c r="B111" s="16"/>
      <c r="C111" s="27">
        <f>SUM(C109:C110)</f>
        <v>2000</v>
      </c>
    </row>
    <row r="117" spans="1:3" ht="17">
      <c r="A117" s="21" t="s">
        <v>6</v>
      </c>
      <c r="B117" s="24"/>
      <c r="C117" s="23"/>
    </row>
    <row r="118" spans="1:3">
      <c r="A118" s="45" t="s">
        <v>23</v>
      </c>
      <c r="B118" s="51" t="s">
        <v>0</v>
      </c>
      <c r="C118" s="47" t="s">
        <v>19</v>
      </c>
    </row>
    <row r="119" spans="1:3" ht="30">
      <c r="A119" s="52" t="s">
        <v>161</v>
      </c>
      <c r="B119" s="53" t="s">
        <v>140</v>
      </c>
      <c r="C119" s="54">
        <v>300</v>
      </c>
    </row>
    <row r="120" spans="1:3" ht="30">
      <c r="A120" s="52" t="s">
        <v>141</v>
      </c>
      <c r="B120" s="53" t="s">
        <v>142</v>
      </c>
      <c r="C120" s="54">
        <v>800</v>
      </c>
    </row>
    <row r="121" spans="1:3" ht="30">
      <c r="A121" s="52" t="s">
        <v>162</v>
      </c>
      <c r="B121" s="53" t="s">
        <v>143</v>
      </c>
      <c r="C121" s="54">
        <v>300</v>
      </c>
    </row>
    <row r="122" spans="1:3" ht="30">
      <c r="A122" s="52" t="s">
        <v>144</v>
      </c>
      <c r="B122" s="53" t="s">
        <v>145</v>
      </c>
      <c r="C122" s="54">
        <v>250</v>
      </c>
    </row>
    <row r="123" spans="1:3" ht="45">
      <c r="A123" s="52" t="s">
        <v>146</v>
      </c>
      <c r="B123" s="35" t="s">
        <v>147</v>
      </c>
      <c r="C123" s="54">
        <v>120</v>
      </c>
    </row>
    <row r="124" spans="1:3" ht="45">
      <c r="A124" s="52" t="s">
        <v>148</v>
      </c>
      <c r="B124" s="53" t="s">
        <v>149</v>
      </c>
      <c r="C124" s="54">
        <v>50</v>
      </c>
    </row>
    <row r="125" spans="1:3" ht="30">
      <c r="A125" s="55" t="s">
        <v>150</v>
      </c>
      <c r="B125" s="56" t="s">
        <v>151</v>
      </c>
      <c r="C125" s="57">
        <v>150</v>
      </c>
    </row>
    <row r="126" spans="1:3">
      <c r="A126" s="59" t="s">
        <v>97</v>
      </c>
      <c r="B126" s="58"/>
      <c r="C126" s="60">
        <f>SUM(C119:C125)</f>
        <v>1970</v>
      </c>
    </row>
    <row r="128" spans="1:3" ht="17">
      <c r="A128" s="21" t="s">
        <v>41</v>
      </c>
      <c r="B128" s="24"/>
      <c r="C128" s="23"/>
    </row>
    <row r="129" spans="1:3">
      <c r="A129" s="45" t="s">
        <v>23</v>
      </c>
      <c r="B129" s="51" t="s">
        <v>0</v>
      </c>
      <c r="C129" s="47" t="s">
        <v>19</v>
      </c>
    </row>
    <row r="130" spans="1:3">
      <c r="A130" s="11" t="s">
        <v>80</v>
      </c>
      <c r="B130" s="11" t="s">
        <v>128</v>
      </c>
      <c r="C130" s="12">
        <v>2000</v>
      </c>
    </row>
    <row r="131" spans="1:3">
      <c r="A131" s="11" t="s">
        <v>155</v>
      </c>
      <c r="B131" s="11" t="s">
        <v>156</v>
      </c>
      <c r="C131" s="12">
        <v>500</v>
      </c>
    </row>
    <row r="132" spans="1:3">
      <c r="A132" s="11" t="s">
        <v>152</v>
      </c>
      <c r="B132" s="11" t="s">
        <v>157</v>
      </c>
      <c r="C132" s="12">
        <v>750</v>
      </c>
    </row>
    <row r="133" spans="1:3">
      <c r="A133" s="11" t="s">
        <v>153</v>
      </c>
      <c r="B133" s="11" t="s">
        <v>154</v>
      </c>
      <c r="C133" s="12">
        <v>3500</v>
      </c>
    </row>
    <row r="134" spans="1:3">
      <c r="A134" s="15" t="s">
        <v>83</v>
      </c>
      <c r="B134" s="16"/>
      <c r="C134" s="27">
        <f>SUM(C130:C133)</f>
        <v>6750</v>
      </c>
    </row>
    <row r="137" spans="1:3" ht="17">
      <c r="A137" s="21" t="s">
        <v>167</v>
      </c>
      <c r="B137" s="24"/>
      <c r="C137" s="23"/>
    </row>
    <row r="138" spans="1:3">
      <c r="A138" s="45" t="s">
        <v>23</v>
      </c>
      <c r="B138" s="51" t="s">
        <v>0</v>
      </c>
      <c r="C138" s="47" t="s">
        <v>19</v>
      </c>
    </row>
    <row r="139" spans="1:3" ht="30">
      <c r="A139" s="11" t="s">
        <v>168</v>
      </c>
      <c r="B139" s="53" t="s">
        <v>169</v>
      </c>
      <c r="C139" s="12">
        <v>1500</v>
      </c>
    </row>
    <row r="140" spans="1:3" ht="45">
      <c r="A140" s="11" t="s">
        <v>172</v>
      </c>
      <c r="B140" s="53" t="s">
        <v>175</v>
      </c>
      <c r="C140" s="12">
        <v>2500</v>
      </c>
    </row>
    <row r="141" spans="1:3">
      <c r="A141" s="11" t="s">
        <v>171</v>
      </c>
      <c r="B141" s="53" t="s">
        <v>174</v>
      </c>
      <c r="C141" s="12">
        <v>500</v>
      </c>
    </row>
    <row r="142" spans="1:3">
      <c r="A142" s="11" t="s">
        <v>173</v>
      </c>
      <c r="B142" s="53" t="s">
        <v>176</v>
      </c>
      <c r="C142" s="12">
        <v>500</v>
      </c>
    </row>
    <row r="143" spans="1:3">
      <c r="A143" s="15" t="s">
        <v>170</v>
      </c>
      <c r="B143" s="16"/>
      <c r="C143" s="27">
        <f>SUM(C139:C142)</f>
        <v>5000</v>
      </c>
    </row>
  </sheetData>
  <phoneticPr fontId="1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UA Overview</vt:lpstr>
      <vt:lpstr>Committee Breakdown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Jonathan Coden</cp:lastModifiedBy>
  <cp:lastPrinted>2017-09-21T20:33:42Z</cp:lastPrinted>
  <dcterms:created xsi:type="dcterms:W3CDTF">2016-02-11T02:50:29Z</dcterms:created>
  <dcterms:modified xsi:type="dcterms:W3CDTF">2017-09-21T22:27:51Z</dcterms:modified>
</cp:coreProperties>
</file>